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bilant" sheetId="1" r:id="rId1"/>
    <sheet name="cont rezulta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1" i="2" l="1"/>
  <c r="D41" i="2"/>
  <c r="E40" i="2"/>
  <c r="D40" i="2"/>
  <c r="E33" i="2"/>
  <c r="D33" i="2"/>
  <c r="E32" i="2"/>
  <c r="D32" i="2"/>
  <c r="D25" i="2"/>
  <c r="E22" i="2"/>
  <c r="E25" i="2" s="1"/>
  <c r="E27" i="2" s="1"/>
  <c r="E20" i="2"/>
  <c r="E18" i="2"/>
  <c r="D18" i="2"/>
  <c r="D27" i="2" s="1"/>
  <c r="E35" i="2" l="1"/>
  <c r="E43" i="2" s="1"/>
  <c r="D35" i="2"/>
  <c r="D43" i="2" s="1"/>
  <c r="E28" i="2"/>
  <c r="E36" i="2" s="1"/>
  <c r="D28" i="2"/>
  <c r="D36" i="2" s="1"/>
  <c r="E83" i="1"/>
  <c r="D83" i="1"/>
  <c r="E78" i="1"/>
  <c r="D74" i="1"/>
  <c r="E69" i="1"/>
  <c r="E63" i="1"/>
  <c r="E61" i="1"/>
  <c r="E57" i="1"/>
  <c r="E74" i="1" s="1"/>
  <c r="E55" i="1"/>
  <c r="E75" i="1" s="1"/>
  <c r="D55" i="1"/>
  <c r="D75" i="1" s="1"/>
  <c r="D43" i="1"/>
  <c r="E38" i="1"/>
  <c r="E37" i="1"/>
  <c r="E43" i="1" s="1"/>
  <c r="D34" i="1"/>
  <c r="D47" i="1" s="1"/>
  <c r="E25" i="1"/>
  <c r="E34" i="1" s="1"/>
  <c r="E47" i="1" s="1"/>
  <c r="E23" i="1"/>
  <c r="D21" i="1"/>
  <c r="E14" i="1"/>
  <c r="E21" i="1" s="1"/>
  <c r="D44" i="2" l="1"/>
  <c r="E44" i="2"/>
  <c r="E48" i="1"/>
  <c r="E76" i="1" s="1"/>
  <c r="D48" i="1"/>
  <c r="D76" i="1" s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<sst xmlns="http://schemas.openxmlformats.org/spreadsheetml/2006/main" count="344" uniqueCount="236">
  <si>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Anexa 1</t>
  </si>
  <si>
    <t>BILANT la data de 30.06.2018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</si>
  <si>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</si>
  <si>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</si>
  <si>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</si>
  <si>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</si>
  <si>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</si>
  <si>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</si>
  <si>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</si>
  <si>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</si>
  <si>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</si>
  <si>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</si>
  <si>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</si>
  <si>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</si>
  <si>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</si>
  <si>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</si>
  <si>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</si>
  <si>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</si>
  <si>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</si>
  <si>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</si>
  <si>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</si>
  <si>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</si>
  <si>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</si>
  <si>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</si>
  <si>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</si>
  <si>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</si>
  <si>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</si>
  <si>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</si>
  <si>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</si>
  <si>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</si>
  <si>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</si>
  <si>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</si>
  <si>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</si>
  <si>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</si>
  <si>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</si>
  <si>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</si>
  <si>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</si>
  <si>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</si>
  <si>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</si>
  <si>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</si>
  <si>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</si>
  <si>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</si>
  <si>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</si>
  <si>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</si>
  <si>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</si>
  <si>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</si>
  <si>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</si>
  <si>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</si>
  <si>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</si>
  <si>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</si>
  <si>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</si>
  <si>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</si>
  <si>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</si>
  <si>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</si>
  <si>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</si>
  <si>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</si>
  <si>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</si>
  <si>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</si>
  <si>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</si>
  <si>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</si>
  <si>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</si>
  <si>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</si>
  <si>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</si>
  <si>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</si>
  <si>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</si>
  <si>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</si>
  <si>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</si>
  <si>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</si>
  <si>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</si>
  <si>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</si>
  <si>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</si>
  <si>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</si>
  <si>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</si>
  <si>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</si>
  <si>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</si>
  <si>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</si>
  <si>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</si>
  <si>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</si>
  <si>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</si>
  <si>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</si>
  <si>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</si>
  <si>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</si>
  <si>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</si>
  <si>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</si>
  <si>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</si>
  <si>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</si>
  <si>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</si>
  <si>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</si>
  <si>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</si>
  <si>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</si>
  <si>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</si>
  <si>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</si>
  <si>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</si>
  <si>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</si>
  <si>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</si>
  <si>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</si>
  <si>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</si>
  <si>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</si>
  <si>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</si>
  <si>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</si>
  <si>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</si>
  <si>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</si>
  <si>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</si>
  <si>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</si>
  <si>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</si>
  <si>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</si>
  <si>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</si>
  <si>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</si>
  <si>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</si>
  <si>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</si>
  <si>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</si>
  <si>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</si>
  <si>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</si>
  <si>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</si>
  <si>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</si>
  <si>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</si>
  <si>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</si>
  <si>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</si>
  <si>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</si>
  <si>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</si>
  <si>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</si>
  <si>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</si>
  <si>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</si>
  <si>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</si>
  <si>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</si>
  <si>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</si>
  <si>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</si>
  <si>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</si>
  <si>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</si>
  <si>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</si>
  <si>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</si>
  <si>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</si>
  <si>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</si>
  <si>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</si>
  <si>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</si>
  <si>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</si>
  <si>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</si>
  <si>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</si>
  <si>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</si>
  <si>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</si>
  <si>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</si>
  <si>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</si>
  <si>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</si>
  <si>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</si>
  <si>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</si>
  <si>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</si>
  <si>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</si>
  <si>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</si>
  <si>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</si>
  <si>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</si>
  <si>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</si>
  <si>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</si>
  <si>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</si>
  <si>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</si>
  <si>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</si>
  <si>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</si>
  <si>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</si>
  <si>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</si>
  <si>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</si>
  <si>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</si>
  <si>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</si>
  <si>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</si>
  <si>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</si>
  <si>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</si>
  <si>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</si>
  <si>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</si>
  <si>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</si>
  <si>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</si>
  <si>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</si>
  <si>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</si>
  <si>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</si>
  <si>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</si>
  <si>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</si>
  <si>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</si>
  <si>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</si>
  <si>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</si>
  <si>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</si>
  <si>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</si>
  <si>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</si>
  <si>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</si>
  <si>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</si>
  <si>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</si>
  <si>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</si>
  <si>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</si>
  <si>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</si>
  <si>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</si>
  <si>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</si>
  <si>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</si>
  <si>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</si>
  <si>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</si>
  <si>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</si>
  <si>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</si>
  <si>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</si>
  <si>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</si>
  <si>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</si>
  <si>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</si>
  <si>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</si>
  <si>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</si>
  <si>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</si>
  <si>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</si>
  <si>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</si>
  <si>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</si>
  <si>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</si>
  <si>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</si>
  <si>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</si>
  <si>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</si>
  <si>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</si>
  <si>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</si>
  <si>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</si>
  <si>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</si>
  <si>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</si>
  <si>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</si>
  <si>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</si>
  <si>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</si>
  <si>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</si>
  <si>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</si>
  <si>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</si>
  <si>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</si>
  <si>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</si>
  <si>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</si>
  <si>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</si>
  <si>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</si>
  <si>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</si>
  <si>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</si>
  <si>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</si>
  <si>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</si>
  <si>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</si>
  <si>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</si>
  <si>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</si>
  <si>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</si>
  <si>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</si>
  <si>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</si>
  <si>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</si>
  <si>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</si>
  <si>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</si>
  <si>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APM 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</si>
</sst>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12" fillId="0" borderId="0"/>
    <xf numFmtId="0" fontId="12" fillId="0" borderId="0"/>
  </cellStyleXfs>
  <cellXfs count="127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left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6" xfId="2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 applyProtection="1">
      <alignment horizontal="right" vertical="center" wrapText="1"/>
    </xf>
    <xf numFmtId="0" fontId="7" fillId="0" borderId="7" xfId="1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1" applyNumberFormat="1" applyFont="1" applyFill="1" applyBorder="1" applyAlignment="1" applyProtection="1">
      <alignment horizontal="right" wrapText="1"/>
      <protection locked="0"/>
    </xf>
    <xf numFmtId="0" fontId="8" fillId="0" borderId="8" xfId="1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1" xfId="1" applyNumberFormat="1" applyFont="1" applyFill="1" applyBorder="1" applyAlignment="1">
      <alignment horizontal="center" vertical="center" wrapText="1"/>
    </xf>
    <xf numFmtId="0" fontId="2" fillId="0" borderId="12" xfId="2" applyNumberFormat="1" applyFont="1" applyFill="1" applyBorder="1" applyAlignment="1">
      <alignment vertical="top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right" vertical="center" wrapText="1"/>
    </xf>
    <xf numFmtId="0" fontId="7" fillId="0" borderId="14" xfId="1" applyNumberFormat="1" applyFont="1" applyFill="1" applyBorder="1" applyAlignment="1" applyProtection="1">
      <alignment horizontal="right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2" fillId="0" borderId="0" xfId="3" applyNumberFormat="1" applyFill="1" applyAlignment="1" applyProtection="1">
      <alignment vertical="center"/>
    </xf>
    <xf numFmtId="0" fontId="12" fillId="0" borderId="0" xfId="3" applyNumberFormat="1" applyAlignment="1">
      <alignment vertical="center"/>
    </xf>
    <xf numFmtId="0" fontId="2" fillId="0" borderId="0" xfId="3" applyNumberFormat="1" applyFont="1" applyFill="1" applyAlignment="1" applyProtection="1">
      <alignment horizontal="right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2" fillId="0" borderId="0" xfId="3" applyNumberFormat="1" applyFont="1" applyFill="1" applyAlignment="1" applyProtection="1">
      <alignment vertical="center"/>
    </xf>
    <xf numFmtId="0" fontId="2" fillId="0" borderId="15" xfId="3" applyNumberFormat="1" applyFont="1" applyFill="1" applyBorder="1" applyAlignment="1">
      <alignment vertical="center" wrapText="1"/>
    </xf>
    <xf numFmtId="0" fontId="2" fillId="0" borderId="16" xfId="3" applyNumberFormat="1" applyFont="1" applyFill="1" applyBorder="1" applyAlignment="1">
      <alignment horizontal="center" vertical="center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8" xfId="3" applyNumberFormat="1" applyFont="1" applyFill="1" applyBorder="1" applyAlignment="1">
      <alignment vertical="center" wrapText="1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vertical="top" wrapText="1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5" xfId="3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top" wrapText="1"/>
    </xf>
    <xf numFmtId="0" fontId="2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" fillId="0" borderId="21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0" fontId="2" fillId="0" borderId="7" xfId="3" applyNumberFormat="1" applyFont="1" applyBorder="1" applyAlignment="1" applyProtection="1">
      <alignment vertical="center"/>
    </xf>
    <xf numFmtId="0" fontId="2" fillId="0" borderId="0" xfId="3" applyNumberFormat="1" applyFont="1" applyAlignment="1">
      <alignment vertic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right" vertical="center"/>
    </xf>
    <xf numFmtId="0" fontId="2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2" fillId="0" borderId="22" xfId="3" applyNumberFormat="1" applyFont="1" applyBorder="1" applyAlignment="1">
      <alignment horizontal="center" vertical="center"/>
    </xf>
    <xf numFmtId="0" fontId="1" fillId="0" borderId="23" xfId="0" applyNumberFormat="1" applyFont="1" applyFill="1" applyBorder="1" applyAlignment="1">
      <alignment vertical="top" wrapText="1"/>
    </xf>
    <xf numFmtId="0" fontId="2" fillId="0" borderId="24" xfId="3" applyNumberFormat="1" applyFont="1" applyBorder="1" applyAlignment="1">
      <alignment horizontal="center" vertical="center"/>
    </xf>
    <xf numFmtId="0" fontId="2" fillId="0" borderId="24" xfId="3" applyNumberFormat="1" applyFont="1" applyFill="1" applyBorder="1" applyAlignment="1" applyProtection="1">
      <alignment vertical="center"/>
    </xf>
    <xf numFmtId="0" fontId="2" fillId="0" borderId="25" xfId="3" applyNumberFormat="1" applyFont="1" applyBorder="1" applyAlignment="1" applyProtection="1">
      <alignment vertical="center"/>
    </xf>
    <xf numFmtId="0" fontId="2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3" fillId="0" borderId="0" xfId="3" applyNumberFormat="1" applyFont="1" applyAlignment="1" applyProtection="1">
      <alignment vertical="center"/>
    </xf>
    <xf numFmtId="0" fontId="3" fillId="0" borderId="0" xfId="3" applyNumberFormat="1" applyFont="1" applyAlignment="1" applyProtection="1">
      <alignment horizontal="center" vertical="center"/>
    </xf>
    <xf numFmtId="0" fontId="3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2" fillId="0" borderId="0" xfId="3" applyNumberFormat="1" applyFont="1" applyAlignment="1" applyProtection="1">
      <alignment vertical="center"/>
    </xf>
    <xf numFmtId="0" fontId="12" fillId="0" borderId="0" xfId="3" applyNumberFormat="1" applyAlignment="1" applyProtection="1">
      <alignment vertical="center"/>
      <protection locked="0"/>
    </xf>
    <xf numFmtId="0" fontId="12" fillId="0" borderId="0" xfId="3" applyNumberFormat="1" applyFont="1" applyFill="1" applyAlignment="1" applyProtection="1">
      <alignment vertical="center"/>
      <protection locked="0"/>
    </xf>
    <xf numFmtId="0" fontId="12" fillId="0" borderId="0" xfId="3" applyNumberFormat="1" applyAlignment="1" applyProtection="1">
      <alignment vertical="center"/>
    </xf>
    <xf numFmtId="0" fontId="12" fillId="0" borderId="0" xfId="3" applyNumberFormat="1" applyFill="1" applyAlignment="1" applyProtection="1">
      <alignment vertical="center"/>
      <protection locked="0"/>
    </xf>
    <xf numFmtId="0" fontId="2" fillId="0" borderId="0" xfId="3" applyNumberFormat="1" applyFont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3"/>
  <sheetViews>
    <sheetView workbookViewId="0">
      <selection sqref="A1:B1"/>
    </sheetView>
  </sheetViews>
  <sheetFormatPr defaultRowHeight="15" x14ac:dyDescent="0.25"/>
  <cols>
    <col min="2" max="2" width="18.42578125" customWidth="1"/>
    <col min="3" max="3" width="15.85546875" customWidth="1"/>
    <col min="4" max="4" width="18.5703125" customWidth="1"/>
    <col min="5" max="5" width="32.140625" customWidth="1"/>
  </cols>
  <sheetData>
    <row r="1" spans="1:5" x14ac:dyDescent="0.25">
      <c r="A1" s="1" t="s">
        <v>235</v>
      </c>
      <c r="B1" s="1"/>
      <c r="C1" s="2"/>
      <c r="D1" s="3"/>
      <c r="E1" s="4"/>
    </row>
    <row r="2" spans="1:5" x14ac:dyDescent="0.25">
      <c r="A2" s="5"/>
      <c r="B2" s="5"/>
      <c r="C2" s="2"/>
      <c r="D2" s="3"/>
      <c r="E2" s="6" t="s">
        <v>0</v>
      </c>
    </row>
    <row r="3" spans="1:5" x14ac:dyDescent="0.25">
      <c r="A3" s="7"/>
      <c r="B3" s="7"/>
      <c r="C3" s="2"/>
      <c r="D3" s="3"/>
      <c r="E3" s="4"/>
    </row>
    <row r="4" spans="1:5" x14ac:dyDescent="0.25">
      <c r="A4" s="8"/>
      <c r="B4" s="9"/>
      <c r="C4" s="2"/>
      <c r="D4" s="3"/>
      <c r="E4" s="4"/>
    </row>
    <row r="5" spans="1:5" x14ac:dyDescent="0.25">
      <c r="A5" s="8"/>
      <c r="B5" s="9"/>
      <c r="C5" s="2"/>
      <c r="D5" s="3"/>
      <c r="E5" s="6"/>
    </row>
    <row r="6" spans="1:5" x14ac:dyDescent="0.25">
      <c r="A6" s="10" t="s">
        <v>1</v>
      </c>
      <c r="B6" s="10"/>
      <c r="C6" s="10"/>
      <c r="D6" s="10"/>
      <c r="E6" s="10"/>
    </row>
    <row r="7" spans="1:5" x14ac:dyDescent="0.25">
      <c r="A7" s="11"/>
      <c r="B7" s="12"/>
      <c r="C7" s="12"/>
      <c r="D7" s="12"/>
      <c r="E7" s="12"/>
    </row>
    <row r="8" spans="1:5" ht="15.75" thickBot="1" x14ac:dyDescent="0.3">
      <c r="A8" s="13" t="s">
        <v>2</v>
      </c>
      <c r="B8" s="9"/>
      <c r="C8" s="2"/>
      <c r="D8" s="3"/>
      <c r="E8" s="14" t="s">
        <v>3</v>
      </c>
    </row>
    <row r="9" spans="1:5" ht="51" x14ac:dyDescent="0.25">
      <c r="A9" s="15" t="s">
        <v>4</v>
      </c>
      <c r="B9" s="16" t="s">
        <v>5</v>
      </c>
      <c r="C9" s="16" t="s">
        <v>6</v>
      </c>
      <c r="D9" s="16" t="s">
        <v>7</v>
      </c>
      <c r="E9" s="17" t="s">
        <v>8</v>
      </c>
    </row>
    <row r="10" spans="1:5" x14ac:dyDescent="0.25">
      <c r="A10" s="18" t="s">
        <v>9</v>
      </c>
      <c r="B10" s="19" t="s">
        <v>10</v>
      </c>
      <c r="C10" s="20" t="s">
        <v>11</v>
      </c>
      <c r="D10" s="20">
        <v>1</v>
      </c>
      <c r="E10" s="21">
        <v>2</v>
      </c>
    </row>
    <row r="11" spans="1:5" x14ac:dyDescent="0.25">
      <c r="A11" s="22" t="s">
        <v>12</v>
      </c>
      <c r="B11" s="23" t="s">
        <v>13</v>
      </c>
      <c r="C11" s="24" t="s">
        <v>14</v>
      </c>
      <c r="D11" s="24" t="s">
        <v>15</v>
      </c>
      <c r="E11" s="25" t="s">
        <v>15</v>
      </c>
    </row>
    <row r="12" spans="1:5" ht="38.25" x14ac:dyDescent="0.25">
      <c r="A12" s="22" t="s">
        <v>16</v>
      </c>
      <c r="B12" s="23" t="s">
        <v>17</v>
      </c>
      <c r="C12" s="24" t="s">
        <v>18</v>
      </c>
      <c r="D12" s="24" t="s">
        <v>15</v>
      </c>
      <c r="E12" s="25" t="s">
        <v>15</v>
      </c>
    </row>
    <row r="13" spans="1:5" ht="242.25" x14ac:dyDescent="0.25">
      <c r="A13" s="26" t="s">
        <v>19</v>
      </c>
      <c r="B13" s="27" t="s">
        <v>20</v>
      </c>
      <c r="C13" s="24" t="s">
        <v>21</v>
      </c>
      <c r="D13" s="28">
        <v>0</v>
      </c>
      <c r="E13" s="29">
        <v>0</v>
      </c>
    </row>
    <row r="14" spans="1:5" ht="369.75" x14ac:dyDescent="0.25">
      <c r="A14" s="26" t="s">
        <v>22</v>
      </c>
      <c r="B14" s="27" t="s">
        <v>23</v>
      </c>
      <c r="C14" s="24" t="s">
        <v>24</v>
      </c>
      <c r="D14" s="28">
        <v>473524</v>
      </c>
      <c r="E14" s="29">
        <f>115646.12+1232755.34+171989.15+352483.81-1321828.51-150010.91</f>
        <v>401034.99999999988</v>
      </c>
    </row>
    <row r="15" spans="1:5" ht="153" x14ac:dyDescent="0.25">
      <c r="A15" s="26" t="s">
        <v>25</v>
      </c>
      <c r="B15" s="27" t="s">
        <v>26</v>
      </c>
      <c r="C15" s="24" t="s">
        <v>27</v>
      </c>
      <c r="D15" s="28">
        <v>3250000</v>
      </c>
      <c r="E15" s="29">
        <v>3250000</v>
      </c>
    </row>
    <row r="16" spans="1:5" ht="76.5" x14ac:dyDescent="0.25">
      <c r="A16" s="26" t="s">
        <v>28</v>
      </c>
      <c r="B16" s="27" t="s">
        <v>29</v>
      </c>
      <c r="C16" s="24" t="s">
        <v>30</v>
      </c>
      <c r="D16" s="28">
        <v>0</v>
      </c>
      <c r="E16" s="29">
        <v>0</v>
      </c>
    </row>
    <row r="17" spans="1:5" ht="344.25" x14ac:dyDescent="0.25">
      <c r="A17" s="26" t="s">
        <v>31</v>
      </c>
      <c r="B17" s="27" t="s">
        <v>32</v>
      </c>
      <c r="C17" s="24" t="s">
        <v>33</v>
      </c>
      <c r="D17" s="28">
        <v>0</v>
      </c>
      <c r="E17" s="29">
        <v>0</v>
      </c>
    </row>
    <row r="18" spans="1:5" ht="127.5" x14ac:dyDescent="0.25">
      <c r="A18" s="26"/>
      <c r="B18" s="30" t="s">
        <v>34</v>
      </c>
      <c r="C18" s="24" t="s">
        <v>35</v>
      </c>
      <c r="D18" s="28">
        <v>0</v>
      </c>
      <c r="E18" s="29">
        <v>0</v>
      </c>
    </row>
    <row r="19" spans="1:5" ht="280.5" x14ac:dyDescent="0.25">
      <c r="A19" s="26" t="s">
        <v>36</v>
      </c>
      <c r="B19" s="27" t="s">
        <v>37</v>
      </c>
      <c r="C19" s="24" t="s">
        <v>38</v>
      </c>
      <c r="D19" s="28">
        <v>0</v>
      </c>
      <c r="E19" s="29">
        <v>0</v>
      </c>
    </row>
    <row r="20" spans="1:5" ht="255" x14ac:dyDescent="0.25">
      <c r="A20" s="26"/>
      <c r="B20" s="30" t="s">
        <v>39</v>
      </c>
      <c r="C20" s="24" t="s">
        <v>40</v>
      </c>
      <c r="D20" s="28">
        <v>0</v>
      </c>
      <c r="E20" s="29">
        <v>0</v>
      </c>
    </row>
    <row r="21" spans="1:5" ht="89.25" x14ac:dyDescent="0.25">
      <c r="A21" s="26" t="s">
        <v>41</v>
      </c>
      <c r="B21" s="27" t="s">
        <v>42</v>
      </c>
      <c r="C21" s="24" t="s">
        <v>43</v>
      </c>
      <c r="D21" s="31">
        <f>D13+D14+D15+D16+D17+D19</f>
        <v>3723524</v>
      </c>
      <c r="E21" s="32">
        <f>E13+E14+E15+E16+E17+E19</f>
        <v>3651035</v>
      </c>
    </row>
    <row r="22" spans="1:5" ht="38.25" x14ac:dyDescent="0.25">
      <c r="A22" s="26"/>
      <c r="B22" s="27" t="s">
        <v>44</v>
      </c>
      <c r="C22" s="24" t="s">
        <v>45</v>
      </c>
      <c r="D22" s="33" t="s">
        <v>15</v>
      </c>
      <c r="E22" s="34" t="s">
        <v>15</v>
      </c>
    </row>
    <row r="23" spans="1:5" ht="409.5" x14ac:dyDescent="0.25">
      <c r="A23" s="26" t="s">
        <v>19</v>
      </c>
      <c r="B23" s="27" t="s">
        <v>46</v>
      </c>
      <c r="C23" s="24" t="s">
        <v>47</v>
      </c>
      <c r="D23" s="28">
        <v>243843</v>
      </c>
      <c r="E23" s="29">
        <f>23666.53+0+11543.01+5958.21+208797.25</f>
        <v>249965</v>
      </c>
    </row>
    <row r="24" spans="1:5" ht="153" x14ac:dyDescent="0.25">
      <c r="A24" s="26" t="s">
        <v>22</v>
      </c>
      <c r="B24" s="27" t="s">
        <v>48</v>
      </c>
      <c r="C24" s="24" t="s">
        <v>49</v>
      </c>
      <c r="D24" s="35"/>
      <c r="E24" s="36"/>
    </row>
    <row r="25" spans="1:5" ht="409.5" x14ac:dyDescent="0.25">
      <c r="A25" s="26" t="s">
        <v>50</v>
      </c>
      <c r="B25" s="27" t="s">
        <v>51</v>
      </c>
      <c r="C25" s="24" t="s">
        <v>52</v>
      </c>
      <c r="D25" s="28">
        <v>845</v>
      </c>
      <c r="E25" s="29">
        <f>6072</f>
        <v>6072</v>
      </c>
    </row>
    <row r="26" spans="1:5" ht="153" x14ac:dyDescent="0.25">
      <c r="A26" s="26"/>
      <c r="B26" s="27" t="s">
        <v>53</v>
      </c>
      <c r="C26" s="24">
        <v>21.1</v>
      </c>
      <c r="D26" s="35" t="s">
        <v>15</v>
      </c>
      <c r="E26" s="29"/>
    </row>
    <row r="27" spans="1:5" ht="229.5" x14ac:dyDescent="0.25">
      <c r="A27" s="26"/>
      <c r="B27" s="27" t="s">
        <v>54</v>
      </c>
      <c r="C27" s="24" t="s">
        <v>55</v>
      </c>
      <c r="D27" s="28">
        <v>0</v>
      </c>
      <c r="E27" s="29">
        <v>0</v>
      </c>
    </row>
    <row r="28" spans="1:5" ht="89.25" x14ac:dyDescent="0.25">
      <c r="A28" s="26"/>
      <c r="B28" s="30" t="s">
        <v>56</v>
      </c>
      <c r="C28" s="24" t="s">
        <v>57</v>
      </c>
      <c r="D28" s="35" t="s">
        <v>15</v>
      </c>
      <c r="E28" s="36" t="s">
        <v>15</v>
      </c>
    </row>
    <row r="29" spans="1:5" ht="409.5" x14ac:dyDescent="0.25">
      <c r="A29" s="26" t="s">
        <v>50</v>
      </c>
      <c r="B29" s="27" t="s">
        <v>58</v>
      </c>
      <c r="C29" s="24" t="s">
        <v>59</v>
      </c>
      <c r="D29" s="28">
        <v>0</v>
      </c>
      <c r="E29" s="29">
        <v>0</v>
      </c>
    </row>
    <row r="30" spans="1:5" ht="191.25" x14ac:dyDescent="0.25">
      <c r="A30" s="26"/>
      <c r="B30" s="30" t="s">
        <v>60</v>
      </c>
      <c r="C30" s="24" t="s">
        <v>61</v>
      </c>
      <c r="D30" s="28">
        <v>0</v>
      </c>
      <c r="E30" s="29">
        <v>0</v>
      </c>
    </row>
    <row r="31" spans="1:5" ht="409.5" x14ac:dyDescent="0.25">
      <c r="A31" s="26" t="s">
        <v>50</v>
      </c>
      <c r="B31" s="27" t="s">
        <v>62</v>
      </c>
      <c r="C31" s="24" t="s">
        <v>63</v>
      </c>
      <c r="D31" s="28">
        <v>0</v>
      </c>
      <c r="E31" s="29">
        <v>0</v>
      </c>
    </row>
    <row r="32" spans="1:5" ht="204" x14ac:dyDescent="0.25">
      <c r="A32" s="26"/>
      <c r="B32" s="30" t="s">
        <v>64</v>
      </c>
      <c r="C32" s="24" t="s">
        <v>65</v>
      </c>
      <c r="D32" s="28">
        <v>0</v>
      </c>
      <c r="E32" s="29">
        <v>0</v>
      </c>
    </row>
    <row r="33" spans="1:5" ht="409.5" x14ac:dyDescent="0.25">
      <c r="A33" s="26"/>
      <c r="B33" s="27" t="s">
        <v>66</v>
      </c>
      <c r="C33" s="24" t="s">
        <v>67</v>
      </c>
      <c r="D33" s="28">
        <v>0</v>
      </c>
      <c r="E33" s="29">
        <v>0</v>
      </c>
    </row>
    <row r="34" spans="1:5" ht="76.5" x14ac:dyDescent="0.25">
      <c r="A34" s="26"/>
      <c r="B34" s="27" t="s">
        <v>68</v>
      </c>
      <c r="C34" s="24" t="s">
        <v>69</v>
      </c>
      <c r="D34" s="31">
        <f>D25+D29+D31+D33</f>
        <v>845</v>
      </c>
      <c r="E34" s="32">
        <f>E25+E29+E31+E33</f>
        <v>6072</v>
      </c>
    </row>
    <row r="35" spans="1:5" ht="102" x14ac:dyDescent="0.25">
      <c r="A35" s="26" t="s">
        <v>25</v>
      </c>
      <c r="B35" s="27" t="s">
        <v>70</v>
      </c>
      <c r="C35" s="24" t="s">
        <v>71</v>
      </c>
      <c r="D35" s="28">
        <v>0</v>
      </c>
      <c r="E35" s="29"/>
    </row>
    <row r="36" spans="1:5" ht="89.25" x14ac:dyDescent="0.25">
      <c r="A36" s="26" t="s">
        <v>28</v>
      </c>
      <c r="B36" s="27" t="s">
        <v>72</v>
      </c>
      <c r="C36" s="24" t="s">
        <v>73</v>
      </c>
      <c r="D36" s="35" t="s">
        <v>15</v>
      </c>
      <c r="E36" s="36" t="s">
        <v>15</v>
      </c>
    </row>
    <row r="37" spans="1:5" ht="409.5" x14ac:dyDescent="0.25">
      <c r="A37" s="26" t="s">
        <v>50</v>
      </c>
      <c r="B37" s="27" t="s">
        <v>74</v>
      </c>
      <c r="C37" s="24" t="s">
        <v>75</v>
      </c>
      <c r="D37" s="28">
        <v>0</v>
      </c>
      <c r="E37" s="29">
        <f>10011+100-959565</f>
        <v>-949454</v>
      </c>
    </row>
    <row r="38" spans="1:5" ht="229.5" x14ac:dyDescent="0.25">
      <c r="A38" s="26"/>
      <c r="B38" s="30" t="s">
        <v>76</v>
      </c>
      <c r="C38" s="24" t="s">
        <v>77</v>
      </c>
      <c r="D38" s="28">
        <v>11466</v>
      </c>
      <c r="E38" s="29">
        <f>2037+10950</f>
        <v>12987</v>
      </c>
    </row>
    <row r="39" spans="1:5" x14ac:dyDescent="0.25">
      <c r="A39" s="26" t="s">
        <v>50</v>
      </c>
      <c r="B39" s="27" t="s">
        <v>78</v>
      </c>
      <c r="C39" s="24" t="s">
        <v>79</v>
      </c>
      <c r="D39" s="35" t="s">
        <v>15</v>
      </c>
      <c r="E39" s="36" t="s">
        <v>15</v>
      </c>
    </row>
    <row r="40" spans="1:5" ht="409.5" x14ac:dyDescent="0.25">
      <c r="A40" s="26" t="s">
        <v>50</v>
      </c>
      <c r="B40" s="27" t="s">
        <v>80</v>
      </c>
      <c r="C40" s="24" t="s">
        <v>81</v>
      </c>
      <c r="D40" s="28">
        <v>1901</v>
      </c>
      <c r="E40" s="29">
        <v>1901</v>
      </c>
    </row>
    <row r="41" spans="1:5" ht="114.75" x14ac:dyDescent="0.25">
      <c r="A41" s="26"/>
      <c r="B41" s="30" t="s">
        <v>82</v>
      </c>
      <c r="C41" s="24" t="s">
        <v>83</v>
      </c>
      <c r="D41" s="28"/>
      <c r="E41" s="29"/>
    </row>
    <row r="42" spans="1:5" x14ac:dyDescent="0.25">
      <c r="A42" s="26" t="s">
        <v>50</v>
      </c>
      <c r="B42" s="27" t="s">
        <v>78</v>
      </c>
      <c r="C42" s="24" t="s">
        <v>84</v>
      </c>
      <c r="D42" s="35" t="s">
        <v>15</v>
      </c>
      <c r="E42" s="36" t="s">
        <v>15</v>
      </c>
    </row>
    <row r="43" spans="1:5" ht="102" x14ac:dyDescent="0.25">
      <c r="A43" s="26"/>
      <c r="B43" s="27" t="s">
        <v>85</v>
      </c>
      <c r="C43" s="24" t="s">
        <v>86</v>
      </c>
      <c r="D43" s="31">
        <f>D37+D38+D40+D41</f>
        <v>13367</v>
      </c>
      <c r="E43" s="32">
        <f>E37+E38+E40+E41</f>
        <v>-934566</v>
      </c>
    </row>
    <row r="44" spans="1:5" ht="318.75" x14ac:dyDescent="0.25">
      <c r="A44" s="26" t="s">
        <v>31</v>
      </c>
      <c r="B44" s="27" t="s">
        <v>87</v>
      </c>
      <c r="C44" s="24" t="s">
        <v>88</v>
      </c>
      <c r="D44" s="37"/>
      <c r="E44" s="38"/>
    </row>
    <row r="45" spans="1:5" ht="153" x14ac:dyDescent="0.25">
      <c r="A45" s="26"/>
      <c r="B45" s="30" t="s">
        <v>89</v>
      </c>
      <c r="C45" s="24" t="s">
        <v>90</v>
      </c>
      <c r="D45" s="37"/>
      <c r="E45" s="38"/>
    </row>
    <row r="46" spans="1:5" ht="63.75" x14ac:dyDescent="0.25">
      <c r="A46" s="26" t="s">
        <v>36</v>
      </c>
      <c r="B46" s="27" t="s">
        <v>91</v>
      </c>
      <c r="C46" s="24" t="s">
        <v>92</v>
      </c>
      <c r="D46" s="28"/>
      <c r="E46" s="29"/>
    </row>
    <row r="47" spans="1:5" ht="102" x14ac:dyDescent="0.25">
      <c r="A47" s="26" t="s">
        <v>41</v>
      </c>
      <c r="B47" s="27" t="s">
        <v>93</v>
      </c>
      <c r="C47" s="24" t="s">
        <v>94</v>
      </c>
      <c r="D47" s="31">
        <f>D23+D34+D35+D43+D44+D45+D46</f>
        <v>258055</v>
      </c>
      <c r="E47" s="32">
        <f>E23+E34+E35+E43+E44+E45+E46</f>
        <v>-678529</v>
      </c>
    </row>
    <row r="48" spans="1:5" ht="51" x14ac:dyDescent="0.25">
      <c r="A48" s="26" t="s">
        <v>95</v>
      </c>
      <c r="B48" s="27" t="s">
        <v>96</v>
      </c>
      <c r="C48" s="24" t="s">
        <v>97</v>
      </c>
      <c r="D48" s="31">
        <f>D21+D47</f>
        <v>3981579</v>
      </c>
      <c r="E48" s="32">
        <f>E21+E47</f>
        <v>2972506</v>
      </c>
    </row>
    <row r="49" spans="1:5" x14ac:dyDescent="0.25">
      <c r="A49" s="22" t="s">
        <v>98</v>
      </c>
      <c r="B49" s="27" t="s">
        <v>99</v>
      </c>
      <c r="C49" s="24" t="s">
        <v>100</v>
      </c>
      <c r="D49" s="33" t="s">
        <v>15</v>
      </c>
      <c r="E49" s="34" t="s">
        <v>15</v>
      </c>
    </row>
    <row r="50" spans="1:5" ht="153" x14ac:dyDescent="0.25">
      <c r="A50" s="26" t="s">
        <v>50</v>
      </c>
      <c r="B50" s="27" t="s">
        <v>101</v>
      </c>
      <c r="C50" s="24" t="s">
        <v>102</v>
      </c>
      <c r="D50" s="33" t="s">
        <v>15</v>
      </c>
      <c r="E50" s="34" t="s">
        <v>15</v>
      </c>
    </row>
    <row r="51" spans="1:5" ht="306" x14ac:dyDescent="0.25">
      <c r="A51" s="26" t="s">
        <v>19</v>
      </c>
      <c r="B51" s="27" t="s">
        <v>103</v>
      </c>
      <c r="C51" s="24" t="s">
        <v>104</v>
      </c>
      <c r="D51" s="28">
        <v>0</v>
      </c>
      <c r="E51" s="29">
        <v>0</v>
      </c>
    </row>
    <row r="52" spans="1:5" ht="114.75" x14ac:dyDescent="0.25">
      <c r="A52" s="26"/>
      <c r="B52" s="30" t="s">
        <v>105</v>
      </c>
      <c r="C52" s="24" t="s">
        <v>106</v>
      </c>
      <c r="D52" s="28">
        <v>0</v>
      </c>
      <c r="E52" s="29">
        <v>0</v>
      </c>
    </row>
    <row r="53" spans="1:5" ht="267.75" x14ac:dyDescent="0.25">
      <c r="A53" s="26" t="s">
        <v>22</v>
      </c>
      <c r="B53" s="27" t="s">
        <v>107</v>
      </c>
      <c r="C53" s="24" t="s">
        <v>108</v>
      </c>
      <c r="D53" s="28">
        <v>0</v>
      </c>
      <c r="E53" s="29">
        <v>0</v>
      </c>
    </row>
    <row r="54" spans="1:5" ht="102" x14ac:dyDescent="0.25">
      <c r="A54" s="26" t="s">
        <v>25</v>
      </c>
      <c r="B54" s="27" t="s">
        <v>109</v>
      </c>
      <c r="C54" s="24" t="s">
        <v>110</v>
      </c>
      <c r="D54" s="28">
        <v>0</v>
      </c>
      <c r="E54" s="29">
        <v>0</v>
      </c>
    </row>
    <row r="55" spans="1:5" ht="76.5" x14ac:dyDescent="0.25">
      <c r="A55" s="26" t="s">
        <v>50</v>
      </c>
      <c r="B55" s="27" t="s">
        <v>111</v>
      </c>
      <c r="C55" s="24" t="s">
        <v>112</v>
      </c>
      <c r="D55" s="31">
        <f>D51+D53+D54</f>
        <v>0</v>
      </c>
      <c r="E55" s="32">
        <f>E51+E53+E54</f>
        <v>0</v>
      </c>
    </row>
    <row r="56" spans="1:5" ht="140.25" x14ac:dyDescent="0.25">
      <c r="A56" s="22"/>
      <c r="B56" s="27" t="s">
        <v>113</v>
      </c>
      <c r="C56" s="24" t="s">
        <v>114</v>
      </c>
      <c r="D56" s="35" t="s">
        <v>15</v>
      </c>
      <c r="E56" s="36" t="s">
        <v>15</v>
      </c>
    </row>
    <row r="57" spans="1:5" ht="395.25" x14ac:dyDescent="0.25">
      <c r="A57" s="26" t="s">
        <v>19</v>
      </c>
      <c r="B57" s="27" t="s">
        <v>115</v>
      </c>
      <c r="C57" s="24" t="s">
        <v>116</v>
      </c>
      <c r="D57" s="28">
        <v>1806727</v>
      </c>
      <c r="E57" s="29">
        <f>527</f>
        <v>527</v>
      </c>
    </row>
    <row r="58" spans="1:5" ht="153" x14ac:dyDescent="0.25">
      <c r="A58" s="26"/>
      <c r="B58" s="27" t="s">
        <v>53</v>
      </c>
      <c r="C58" s="24">
        <v>60.1</v>
      </c>
      <c r="D58" s="35">
        <v>1806291</v>
      </c>
      <c r="E58" s="39">
        <v>0</v>
      </c>
    </row>
    <row r="59" spans="1:5" ht="165.75" x14ac:dyDescent="0.25">
      <c r="A59" s="26"/>
      <c r="B59" s="30" t="s">
        <v>117</v>
      </c>
      <c r="C59" s="24" t="s">
        <v>118</v>
      </c>
      <c r="D59" s="28">
        <v>436</v>
      </c>
      <c r="E59" s="29">
        <v>527</v>
      </c>
    </row>
    <row r="60" spans="1:5" ht="51" x14ac:dyDescent="0.25">
      <c r="A60" s="26"/>
      <c r="B60" s="30" t="s">
        <v>119</v>
      </c>
      <c r="C60" s="24" t="s">
        <v>120</v>
      </c>
      <c r="D60" s="35">
        <v>0</v>
      </c>
      <c r="E60" s="36">
        <v>0</v>
      </c>
    </row>
    <row r="61" spans="1:5" ht="409.5" x14ac:dyDescent="0.25">
      <c r="A61" s="26" t="s">
        <v>22</v>
      </c>
      <c r="B61" s="27" t="s">
        <v>121</v>
      </c>
      <c r="C61" s="24" t="s">
        <v>122</v>
      </c>
      <c r="D61" s="28">
        <v>56438</v>
      </c>
      <c r="E61" s="29">
        <f>35222+14034+3178+3260+9289+2034+8077</f>
        <v>75094</v>
      </c>
    </row>
    <row r="62" spans="1:5" ht="63.75" x14ac:dyDescent="0.25">
      <c r="A62" s="26" t="s">
        <v>50</v>
      </c>
      <c r="B62" s="30" t="s">
        <v>123</v>
      </c>
      <c r="C62" s="24" t="s">
        <v>124</v>
      </c>
      <c r="D62" s="35" t="s">
        <v>15</v>
      </c>
      <c r="E62" s="36" t="s">
        <v>15</v>
      </c>
    </row>
    <row r="63" spans="1:5" ht="153" x14ac:dyDescent="0.25">
      <c r="A63" s="26"/>
      <c r="B63" s="30" t="s">
        <v>125</v>
      </c>
      <c r="C63" s="24" t="s">
        <v>126</v>
      </c>
      <c r="D63" s="28">
        <v>41960</v>
      </c>
      <c r="E63" s="29">
        <f>35222+14034+3178</f>
        <v>52434</v>
      </c>
    </row>
    <row r="64" spans="1:5" ht="153" x14ac:dyDescent="0.25">
      <c r="A64" s="26"/>
      <c r="B64" s="30" t="s">
        <v>127</v>
      </c>
      <c r="C64" s="24" t="s">
        <v>128</v>
      </c>
      <c r="D64" s="28">
        <v>0</v>
      </c>
      <c r="E64" s="29">
        <v>0</v>
      </c>
    </row>
    <row r="65" spans="1:5" ht="409.5" x14ac:dyDescent="0.25">
      <c r="A65" s="26" t="s">
        <v>25</v>
      </c>
      <c r="B65" s="27" t="s">
        <v>129</v>
      </c>
      <c r="C65" s="24" t="s">
        <v>130</v>
      </c>
      <c r="D65" s="28">
        <v>0</v>
      </c>
      <c r="E65" s="29">
        <v>0</v>
      </c>
    </row>
    <row r="66" spans="1:5" ht="165.75" x14ac:dyDescent="0.25">
      <c r="A66" s="26"/>
      <c r="B66" s="30" t="s">
        <v>131</v>
      </c>
      <c r="C66" s="24" t="s">
        <v>132</v>
      </c>
      <c r="D66" s="28">
        <v>0</v>
      </c>
      <c r="E66" s="29">
        <v>0</v>
      </c>
    </row>
    <row r="67" spans="1:5" ht="409.5" x14ac:dyDescent="0.25">
      <c r="A67" s="26" t="s">
        <v>28</v>
      </c>
      <c r="B67" s="27" t="s">
        <v>133</v>
      </c>
      <c r="C67" s="24" t="s">
        <v>134</v>
      </c>
      <c r="D67" s="28">
        <v>0</v>
      </c>
      <c r="E67" s="29">
        <v>0</v>
      </c>
    </row>
    <row r="68" spans="1:5" ht="409.5" x14ac:dyDescent="0.25">
      <c r="A68" s="26" t="s">
        <v>31</v>
      </c>
      <c r="B68" s="27" t="s">
        <v>135</v>
      </c>
      <c r="C68" s="24" t="s">
        <v>136</v>
      </c>
      <c r="D68" s="28">
        <v>0</v>
      </c>
      <c r="E68" s="29">
        <v>0</v>
      </c>
    </row>
    <row r="69" spans="1:5" ht="127.5" x14ac:dyDescent="0.25">
      <c r="A69" s="26" t="s">
        <v>36</v>
      </c>
      <c r="B69" s="27" t="s">
        <v>137</v>
      </c>
      <c r="C69" s="24" t="s">
        <v>138</v>
      </c>
      <c r="D69" s="28">
        <v>79665</v>
      </c>
      <c r="E69" s="29">
        <f>78329+4382+2186</f>
        <v>84897</v>
      </c>
    </row>
    <row r="70" spans="1:5" ht="293.25" x14ac:dyDescent="0.25">
      <c r="A70" s="26" t="s">
        <v>41</v>
      </c>
      <c r="B70" s="27" t="s">
        <v>139</v>
      </c>
      <c r="C70" s="24" t="s">
        <v>140</v>
      </c>
      <c r="D70" s="28">
        <v>0</v>
      </c>
      <c r="E70" s="29">
        <v>0</v>
      </c>
    </row>
    <row r="71" spans="1:5" ht="63.75" x14ac:dyDescent="0.25">
      <c r="A71" s="26"/>
      <c r="B71" s="27" t="s">
        <v>141</v>
      </c>
      <c r="C71" s="24" t="s">
        <v>142</v>
      </c>
      <c r="D71" s="35" t="s">
        <v>15</v>
      </c>
      <c r="E71" s="36" t="s">
        <v>15</v>
      </c>
    </row>
    <row r="72" spans="1:5" ht="51" x14ac:dyDescent="0.25">
      <c r="A72" s="26" t="s">
        <v>95</v>
      </c>
      <c r="B72" s="27" t="s">
        <v>143</v>
      </c>
      <c r="C72" s="24" t="s">
        <v>144</v>
      </c>
      <c r="D72" s="28">
        <v>0</v>
      </c>
      <c r="E72" s="29">
        <v>0</v>
      </c>
    </row>
    <row r="73" spans="1:5" ht="102" x14ac:dyDescent="0.25">
      <c r="A73" s="26" t="s">
        <v>145</v>
      </c>
      <c r="B73" s="27" t="s">
        <v>146</v>
      </c>
      <c r="C73" s="24" t="s">
        <v>147</v>
      </c>
      <c r="D73" s="28">
        <v>0</v>
      </c>
      <c r="E73" s="29">
        <v>0</v>
      </c>
    </row>
    <row r="74" spans="1:5" ht="102" x14ac:dyDescent="0.25">
      <c r="A74" s="26" t="s">
        <v>148</v>
      </c>
      <c r="B74" s="27" t="s">
        <v>149</v>
      </c>
      <c r="C74" s="24" t="s">
        <v>150</v>
      </c>
      <c r="D74" s="31">
        <f>D57+D61+D65+D67+D68+D69+D70+D72+D73</f>
        <v>1942830</v>
      </c>
      <c r="E74" s="32">
        <f>E57+E61+E65+E67+E68+E69+E70+E72+E73</f>
        <v>160518</v>
      </c>
    </row>
    <row r="75" spans="1:5" ht="51" x14ac:dyDescent="0.25">
      <c r="A75" s="26" t="s">
        <v>151</v>
      </c>
      <c r="B75" s="27" t="s">
        <v>152</v>
      </c>
      <c r="C75" s="24" t="s">
        <v>153</v>
      </c>
      <c r="D75" s="31">
        <f>D55+D74</f>
        <v>1942830</v>
      </c>
      <c r="E75" s="32">
        <f>E55+E74</f>
        <v>160518</v>
      </c>
    </row>
    <row r="76" spans="1:5" ht="165.75" x14ac:dyDescent="0.25">
      <c r="A76" s="26" t="s">
        <v>154</v>
      </c>
      <c r="B76" s="27" t="s">
        <v>155</v>
      </c>
      <c r="C76" s="24" t="s">
        <v>156</v>
      </c>
      <c r="D76" s="31">
        <f>D48-D75</f>
        <v>2038749</v>
      </c>
      <c r="E76" s="32">
        <f>E48-E75</f>
        <v>2811988</v>
      </c>
    </row>
    <row r="77" spans="1:5" ht="38.25" x14ac:dyDescent="0.25">
      <c r="A77" s="26" t="s">
        <v>157</v>
      </c>
      <c r="B77" s="27" t="s">
        <v>158</v>
      </c>
      <c r="C77" s="24" t="s">
        <v>159</v>
      </c>
      <c r="D77" s="35" t="s">
        <v>15</v>
      </c>
      <c r="E77" s="36" t="s">
        <v>15</v>
      </c>
    </row>
    <row r="78" spans="1:5" ht="242.25" x14ac:dyDescent="0.25">
      <c r="A78" s="26" t="s">
        <v>19</v>
      </c>
      <c r="B78" s="27" t="s">
        <v>160</v>
      </c>
      <c r="C78" s="24" t="s">
        <v>161</v>
      </c>
      <c r="D78" s="28">
        <v>2943</v>
      </c>
      <c r="E78" s="29">
        <f>884+2059</f>
        <v>2943</v>
      </c>
    </row>
    <row r="79" spans="1:5" ht="76.5" x14ac:dyDescent="0.25">
      <c r="A79" s="26" t="s">
        <v>22</v>
      </c>
      <c r="B79" s="27" t="s">
        <v>162</v>
      </c>
      <c r="C79" s="24" t="s">
        <v>163</v>
      </c>
      <c r="D79" s="28">
        <v>3946274</v>
      </c>
      <c r="E79" s="29">
        <v>3842097</v>
      </c>
    </row>
    <row r="80" spans="1:5" ht="76.5" x14ac:dyDescent="0.25">
      <c r="A80" s="26" t="s">
        <v>25</v>
      </c>
      <c r="B80" s="27" t="s">
        <v>164</v>
      </c>
      <c r="C80" s="24" t="s">
        <v>165</v>
      </c>
      <c r="D80" s="28">
        <v>0</v>
      </c>
      <c r="E80" s="29">
        <v>0</v>
      </c>
    </row>
    <row r="81" spans="1:5" ht="114.75" x14ac:dyDescent="0.25">
      <c r="A81" s="26" t="s">
        <v>28</v>
      </c>
      <c r="B81" s="27" t="s">
        <v>166</v>
      </c>
      <c r="C81" s="24" t="s">
        <v>167</v>
      </c>
      <c r="D81" s="28">
        <v>0</v>
      </c>
      <c r="E81" s="29">
        <v>0</v>
      </c>
    </row>
    <row r="82" spans="1:5" ht="115.5" thickBot="1" x14ac:dyDescent="0.3">
      <c r="A82" s="40" t="s">
        <v>31</v>
      </c>
      <c r="B82" s="41" t="s">
        <v>168</v>
      </c>
      <c r="C82" s="42" t="s">
        <v>169</v>
      </c>
      <c r="D82" s="43">
        <v>1910468</v>
      </c>
      <c r="E82" s="44">
        <v>1033052</v>
      </c>
    </row>
    <row r="83" spans="1:5" ht="90" thickBot="1" x14ac:dyDescent="0.3">
      <c r="A83" s="45" t="s">
        <v>50</v>
      </c>
      <c r="B83" s="46" t="s">
        <v>170</v>
      </c>
      <c r="C83" s="47" t="s">
        <v>171</v>
      </c>
      <c r="D83" s="48">
        <f>D78+D79-D80+D81-D82</f>
        <v>2038749</v>
      </c>
      <c r="E83" s="49">
        <f>E78+E79-E80+E81-E82</f>
        <v>2811988</v>
      </c>
    </row>
    <row r="84" spans="1:5" ht="127.5" x14ac:dyDescent="0.25">
      <c r="A84" s="50"/>
      <c r="B84" s="51" t="s">
        <v>172</v>
      </c>
      <c r="C84" s="52"/>
      <c r="D84" s="53"/>
      <c r="E84" s="53"/>
    </row>
    <row r="85" spans="1:5" ht="90" x14ac:dyDescent="0.25">
      <c r="A85" s="50"/>
      <c r="B85" s="54" t="s">
        <v>173</v>
      </c>
      <c r="C85" s="52"/>
      <c r="D85" s="53"/>
      <c r="E85" s="53"/>
    </row>
    <row r="86" spans="1:5" x14ac:dyDescent="0.25">
      <c r="A86" s="8"/>
      <c r="B86" s="55"/>
      <c r="C86" s="2"/>
      <c r="D86" s="3"/>
      <c r="E86" s="4"/>
    </row>
    <row r="87" spans="1:5" ht="60" x14ac:dyDescent="0.25">
      <c r="A87" s="8"/>
      <c r="B87" s="56" t="s">
        <v>174</v>
      </c>
      <c r="C87" s="57" t="s">
        <v>175</v>
      </c>
      <c r="D87" s="58"/>
      <c r="E87" s="59"/>
    </row>
    <row r="88" spans="1:5" x14ac:dyDescent="0.25">
      <c r="A88" s="8"/>
      <c r="B88" s="60"/>
      <c r="C88" s="57" t="s">
        <v>176</v>
      </c>
      <c r="D88" s="58"/>
      <c r="E88" s="59"/>
    </row>
    <row r="89" spans="1:5" x14ac:dyDescent="0.25">
      <c r="A89" s="61"/>
      <c r="B89" s="62"/>
      <c r="C89" s="63"/>
      <c r="D89" s="64"/>
      <c r="E89" s="65"/>
    </row>
    <row r="90" spans="1:5" x14ac:dyDescent="0.25">
      <c r="A90" s="61"/>
      <c r="B90" s="62"/>
      <c r="C90" s="63"/>
      <c r="D90" s="66"/>
      <c r="E90" s="65"/>
    </row>
    <row r="91" spans="1:5" x14ac:dyDescent="0.25">
      <c r="A91" s="61"/>
      <c r="B91" s="62"/>
      <c r="C91" s="63"/>
      <c r="D91" s="64"/>
      <c r="E91" s="65"/>
    </row>
    <row r="92" spans="1:5" x14ac:dyDescent="0.25">
      <c r="A92" s="61"/>
      <c r="B92" s="67"/>
      <c r="C92" s="63"/>
      <c r="D92" s="66"/>
      <c r="E92" s="65"/>
    </row>
    <row r="93" spans="1:5" x14ac:dyDescent="0.25">
      <c r="A93" s="61"/>
      <c r="B93" s="62"/>
      <c r="C93" s="63"/>
      <c r="D93" s="66"/>
      <c r="E93" s="65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2" sqref="A2:B2"/>
    </sheetView>
  </sheetViews>
  <sheetFormatPr defaultRowHeight="15" x14ac:dyDescent="0.25"/>
  <cols>
    <col min="2" max="2" width="27.42578125" customWidth="1"/>
    <col min="3" max="3" width="14" customWidth="1"/>
    <col min="4" max="4" width="22.5703125" customWidth="1"/>
    <col min="5" max="5" width="29.85546875" customWidth="1"/>
  </cols>
  <sheetData>
    <row r="1" spans="1:6" x14ac:dyDescent="0.25">
      <c r="A1" s="1"/>
      <c r="B1" s="1"/>
      <c r="C1" s="68"/>
      <c r="D1" s="69"/>
      <c r="E1" s="69"/>
      <c r="F1" s="70"/>
    </row>
    <row r="2" spans="1:6" x14ac:dyDescent="0.25">
      <c r="A2" s="5" t="s">
        <v>235</v>
      </c>
      <c r="B2" s="5"/>
      <c r="C2" s="69"/>
      <c r="D2" s="69"/>
      <c r="E2" s="71" t="s">
        <v>177</v>
      </c>
      <c r="F2" s="70"/>
    </row>
    <row r="3" spans="1:6" x14ac:dyDescent="0.25">
      <c r="A3" s="7"/>
      <c r="B3" s="7"/>
      <c r="C3" s="69"/>
      <c r="D3" s="69"/>
      <c r="E3" s="69"/>
      <c r="F3" s="70"/>
    </row>
    <row r="4" spans="1:6" x14ac:dyDescent="0.25">
      <c r="A4" s="69"/>
      <c r="B4" s="69"/>
      <c r="C4" s="69"/>
      <c r="D4" s="69"/>
      <c r="E4" s="69"/>
      <c r="F4" s="70"/>
    </row>
    <row r="5" spans="1:6" x14ac:dyDescent="0.25">
      <c r="A5" s="69"/>
      <c r="B5" s="69"/>
      <c r="C5" s="69"/>
      <c r="D5" s="69"/>
      <c r="E5" s="69"/>
      <c r="F5" s="70"/>
    </row>
    <row r="6" spans="1:6" x14ac:dyDescent="0.25">
      <c r="A6" s="72" t="s">
        <v>178</v>
      </c>
      <c r="B6" s="72"/>
      <c r="C6" s="72"/>
      <c r="D6" s="72"/>
      <c r="E6" s="72"/>
      <c r="F6" s="73"/>
    </row>
    <row r="7" spans="1:6" x14ac:dyDescent="0.25">
      <c r="A7" s="11">
        <v>43281</v>
      </c>
      <c r="B7" s="12"/>
      <c r="C7" s="12"/>
      <c r="D7" s="12"/>
      <c r="E7" s="12"/>
      <c r="F7" s="74"/>
    </row>
    <row r="8" spans="1:6" x14ac:dyDescent="0.25">
      <c r="A8" s="75"/>
      <c r="B8" s="75"/>
      <c r="C8" s="75"/>
      <c r="D8" s="75"/>
      <c r="E8" s="75"/>
      <c r="F8" s="73"/>
    </row>
    <row r="9" spans="1:6" ht="15.75" thickBot="1" x14ac:dyDescent="0.3">
      <c r="A9" s="76" t="s">
        <v>179</v>
      </c>
      <c r="B9" s="76"/>
      <c r="C9" s="75"/>
      <c r="D9" s="75"/>
      <c r="E9" s="75"/>
      <c r="F9" s="73"/>
    </row>
    <row r="10" spans="1:6" x14ac:dyDescent="0.25">
      <c r="A10" s="77" t="s">
        <v>180</v>
      </c>
      <c r="B10" s="78" t="s">
        <v>181</v>
      </c>
      <c r="C10" s="78" t="s">
        <v>6</v>
      </c>
      <c r="D10" s="78" t="s">
        <v>182</v>
      </c>
      <c r="E10" s="79" t="s">
        <v>183</v>
      </c>
      <c r="F10" s="73"/>
    </row>
    <row r="11" spans="1:6" x14ac:dyDescent="0.25">
      <c r="A11" s="80" t="s">
        <v>184</v>
      </c>
      <c r="B11" s="81"/>
      <c r="C11" s="81"/>
      <c r="D11" s="81"/>
      <c r="E11" s="82"/>
      <c r="F11" s="73"/>
    </row>
    <row r="12" spans="1:6" x14ac:dyDescent="0.25">
      <c r="A12" s="83" t="s">
        <v>9</v>
      </c>
      <c r="B12" s="84" t="s">
        <v>10</v>
      </c>
      <c r="C12" s="84" t="s">
        <v>11</v>
      </c>
      <c r="D12" s="84">
        <v>1</v>
      </c>
      <c r="E12" s="85">
        <v>2</v>
      </c>
      <c r="F12" s="73"/>
    </row>
    <row r="13" spans="1:6" ht="75" x14ac:dyDescent="0.25">
      <c r="A13" s="83" t="s">
        <v>16</v>
      </c>
      <c r="B13" s="86" t="s">
        <v>185</v>
      </c>
      <c r="C13" s="84" t="s">
        <v>14</v>
      </c>
      <c r="D13" s="87" t="s">
        <v>15</v>
      </c>
      <c r="E13" s="88" t="s">
        <v>15</v>
      </c>
      <c r="F13" s="73"/>
    </row>
    <row r="14" spans="1:6" ht="409.5" x14ac:dyDescent="0.25">
      <c r="A14" s="89" t="s">
        <v>19</v>
      </c>
      <c r="B14" s="90" t="s">
        <v>186</v>
      </c>
      <c r="C14" s="91" t="s">
        <v>18</v>
      </c>
      <c r="D14" s="92">
        <v>0</v>
      </c>
      <c r="E14" s="93">
        <v>0</v>
      </c>
      <c r="F14" s="73"/>
    </row>
    <row r="15" spans="1:6" ht="204" x14ac:dyDescent="0.25">
      <c r="A15" s="89" t="s">
        <v>22</v>
      </c>
      <c r="B15" s="94" t="s">
        <v>187</v>
      </c>
      <c r="C15" s="91" t="s">
        <v>188</v>
      </c>
      <c r="D15" s="92">
        <v>0</v>
      </c>
      <c r="E15" s="93">
        <v>0</v>
      </c>
      <c r="F15" s="73"/>
    </row>
    <row r="16" spans="1:6" ht="408.75" x14ac:dyDescent="0.25">
      <c r="A16" s="89" t="s">
        <v>25</v>
      </c>
      <c r="B16" s="90" t="s">
        <v>189</v>
      </c>
      <c r="C16" s="91" t="s">
        <v>24</v>
      </c>
      <c r="D16" s="92">
        <v>0</v>
      </c>
      <c r="E16" s="93">
        <v>0</v>
      </c>
      <c r="F16" s="73"/>
    </row>
    <row r="17" spans="1:6" ht="245.25" x14ac:dyDescent="0.25">
      <c r="A17" s="89" t="s">
        <v>28</v>
      </c>
      <c r="B17" s="90" t="s">
        <v>190</v>
      </c>
      <c r="C17" s="91" t="s">
        <v>27</v>
      </c>
      <c r="D17" s="92">
        <v>0</v>
      </c>
      <c r="E17" s="93">
        <v>0</v>
      </c>
      <c r="F17" s="73"/>
    </row>
    <row r="18" spans="1:6" ht="135" x14ac:dyDescent="0.25">
      <c r="A18" s="95"/>
      <c r="B18" s="90" t="s">
        <v>191</v>
      </c>
      <c r="C18" s="91" t="s">
        <v>30</v>
      </c>
      <c r="D18" s="96">
        <f>D14+D15+D16+D17</f>
        <v>0</v>
      </c>
      <c r="E18" s="97">
        <f>E14+E15+E16+E17</f>
        <v>0</v>
      </c>
      <c r="F18" s="98"/>
    </row>
    <row r="19" spans="1:6" ht="75" x14ac:dyDescent="0.25">
      <c r="A19" s="89" t="s">
        <v>192</v>
      </c>
      <c r="B19" s="86" t="s">
        <v>193</v>
      </c>
      <c r="C19" s="91" t="s">
        <v>33</v>
      </c>
      <c r="D19" s="99" t="s">
        <v>15</v>
      </c>
      <c r="E19" s="100" t="s">
        <v>15</v>
      </c>
      <c r="F19" s="73"/>
    </row>
    <row r="20" spans="1:6" ht="363" x14ac:dyDescent="0.25">
      <c r="A20" s="89" t="s">
        <v>19</v>
      </c>
      <c r="B20" s="94" t="s">
        <v>194</v>
      </c>
      <c r="C20" s="91" t="s">
        <v>35</v>
      </c>
      <c r="D20" s="92">
        <v>686309</v>
      </c>
      <c r="E20" s="93">
        <f>846920+43500+6303+12753+884</f>
        <v>910360</v>
      </c>
      <c r="F20" s="73"/>
    </row>
    <row r="21" spans="1:6" ht="288" x14ac:dyDescent="0.25">
      <c r="A21" s="89" t="s">
        <v>22</v>
      </c>
      <c r="B21" s="101" t="s">
        <v>195</v>
      </c>
      <c r="C21" s="91" t="s">
        <v>38</v>
      </c>
      <c r="D21" s="92">
        <v>0</v>
      </c>
      <c r="E21" s="93">
        <v>0</v>
      </c>
      <c r="F21" s="73"/>
    </row>
    <row r="22" spans="1:6" ht="409.5" x14ac:dyDescent="0.25">
      <c r="A22" s="89" t="s">
        <v>25</v>
      </c>
      <c r="B22" s="90" t="s">
        <v>196</v>
      </c>
      <c r="C22" s="91" t="s">
        <v>40</v>
      </c>
      <c r="D22" s="92">
        <v>92487</v>
      </c>
      <c r="E22" s="93">
        <f>1822.84+7794+5377.96+12050.26+1731.96+350+3360.21+2097.27+15619.5</f>
        <v>50203.999999999993</v>
      </c>
      <c r="F22" s="73"/>
    </row>
    <row r="23" spans="1:6" ht="333" x14ac:dyDescent="0.25">
      <c r="A23" s="89" t="s">
        <v>28</v>
      </c>
      <c r="B23" s="90" t="s">
        <v>197</v>
      </c>
      <c r="C23" s="91" t="s">
        <v>198</v>
      </c>
      <c r="D23" s="92">
        <v>71221</v>
      </c>
      <c r="E23" s="93">
        <v>72488</v>
      </c>
      <c r="F23" s="73"/>
    </row>
    <row r="24" spans="1:6" ht="146.25" x14ac:dyDescent="0.25">
      <c r="A24" s="89" t="s">
        <v>31</v>
      </c>
      <c r="B24" s="90" t="s">
        <v>199</v>
      </c>
      <c r="C24" s="91" t="s">
        <v>200</v>
      </c>
      <c r="D24" s="92">
        <v>0</v>
      </c>
      <c r="E24" s="93">
        <v>0</v>
      </c>
      <c r="F24" s="73"/>
    </row>
    <row r="25" spans="1:6" ht="135" x14ac:dyDescent="0.25">
      <c r="A25" s="102"/>
      <c r="B25" s="90" t="s">
        <v>201</v>
      </c>
      <c r="C25" s="91" t="s">
        <v>202</v>
      </c>
      <c r="D25" s="96">
        <f>D20+D21+D22+D23+D24</f>
        <v>850017</v>
      </c>
      <c r="E25" s="97">
        <f>E20+E21+E22+E23+E24</f>
        <v>1033052</v>
      </c>
      <c r="F25" s="73"/>
    </row>
    <row r="26" spans="1:6" ht="120" x14ac:dyDescent="0.25">
      <c r="A26" s="103" t="s">
        <v>203</v>
      </c>
      <c r="B26" s="101" t="s">
        <v>204</v>
      </c>
      <c r="C26" s="91" t="s">
        <v>205</v>
      </c>
      <c r="D26" s="99" t="s">
        <v>15</v>
      </c>
      <c r="E26" s="100" t="s">
        <v>15</v>
      </c>
      <c r="F26" s="73"/>
    </row>
    <row r="27" spans="1:6" ht="75" x14ac:dyDescent="0.25">
      <c r="A27" s="102"/>
      <c r="B27" s="90" t="s">
        <v>206</v>
      </c>
      <c r="C27" s="91" t="s">
        <v>43</v>
      </c>
      <c r="D27" s="104">
        <f>IF(D18&gt;D25,D18-D25,0)</f>
        <v>0</v>
      </c>
      <c r="E27" s="105">
        <f>IF(E18&gt;E25,E18-E25,0)</f>
        <v>0</v>
      </c>
      <c r="F27" s="73"/>
    </row>
    <row r="28" spans="1:6" ht="60" x14ac:dyDescent="0.25">
      <c r="A28" s="102"/>
      <c r="B28" s="90" t="s">
        <v>207</v>
      </c>
      <c r="C28" s="91" t="s">
        <v>208</v>
      </c>
      <c r="D28" s="104">
        <f>IF(D18&lt;D25,D25-D18,0)</f>
        <v>850017</v>
      </c>
      <c r="E28" s="105">
        <f>IF(E18&lt;E25,E25-E18,0)</f>
        <v>1033052</v>
      </c>
      <c r="F28" s="73"/>
    </row>
    <row r="29" spans="1:6" ht="259.5" x14ac:dyDescent="0.25">
      <c r="A29" s="103" t="s">
        <v>209</v>
      </c>
      <c r="B29" s="101" t="s">
        <v>210</v>
      </c>
      <c r="C29" s="91" t="s">
        <v>211</v>
      </c>
      <c r="D29" s="92">
        <v>0</v>
      </c>
      <c r="E29" s="93">
        <v>0</v>
      </c>
      <c r="F29" s="73"/>
    </row>
    <row r="30" spans="1:6" ht="273.75" x14ac:dyDescent="0.25">
      <c r="A30" s="103" t="s">
        <v>212</v>
      </c>
      <c r="B30" s="90" t="s">
        <v>213</v>
      </c>
      <c r="C30" s="91" t="s">
        <v>45</v>
      </c>
      <c r="D30" s="92">
        <v>0</v>
      </c>
      <c r="E30" s="93">
        <v>0</v>
      </c>
      <c r="F30" s="73"/>
    </row>
    <row r="31" spans="1:6" ht="105" x14ac:dyDescent="0.25">
      <c r="A31" s="103" t="s">
        <v>214</v>
      </c>
      <c r="B31" s="90" t="s">
        <v>215</v>
      </c>
      <c r="C31" s="91" t="s">
        <v>47</v>
      </c>
      <c r="D31" s="99" t="s">
        <v>15</v>
      </c>
      <c r="E31" s="100" t="s">
        <v>15</v>
      </c>
      <c r="F31" s="73"/>
    </row>
    <row r="32" spans="1:6" ht="75" x14ac:dyDescent="0.25">
      <c r="A32" s="103"/>
      <c r="B32" s="90" t="s">
        <v>216</v>
      </c>
      <c r="C32" s="91" t="s">
        <v>49</v>
      </c>
      <c r="D32" s="96">
        <f>IF(D29&gt;D30,D29-D30,0)</f>
        <v>0</v>
      </c>
      <c r="E32" s="97">
        <f>IF(E29&gt;E30,E29-E30,0)</f>
        <v>0</v>
      </c>
      <c r="F32" s="73"/>
    </row>
    <row r="33" spans="1:6" ht="60" x14ac:dyDescent="0.25">
      <c r="A33" s="103"/>
      <c r="B33" s="90" t="s">
        <v>217</v>
      </c>
      <c r="C33" s="91" t="s">
        <v>52</v>
      </c>
      <c r="D33" s="96">
        <f>IF(D29&lt;D30,D30-D29,0)</f>
        <v>0</v>
      </c>
      <c r="E33" s="97">
        <f>IF(E29&lt;E30,E30-E29,0)</f>
        <v>0</v>
      </c>
      <c r="F33" s="73"/>
    </row>
    <row r="34" spans="1:6" ht="105" x14ac:dyDescent="0.25">
      <c r="A34" s="103" t="s">
        <v>218</v>
      </c>
      <c r="B34" s="86" t="s">
        <v>219</v>
      </c>
      <c r="C34" s="91" t="s">
        <v>55</v>
      </c>
      <c r="D34" s="99" t="s">
        <v>15</v>
      </c>
      <c r="E34" s="100" t="s">
        <v>15</v>
      </c>
      <c r="F34" s="73"/>
    </row>
    <row r="35" spans="1:6" ht="75" x14ac:dyDescent="0.25">
      <c r="A35" s="103"/>
      <c r="B35" s="86" t="s">
        <v>220</v>
      </c>
      <c r="C35" s="91" t="s">
        <v>59</v>
      </c>
      <c r="D35" s="96">
        <f>IF(D27+D32-D28-D33&gt;0,D27+D32-D28-D33,0)</f>
        <v>0</v>
      </c>
      <c r="E35" s="97">
        <f>IF(E27+E32-E28-E33&gt;0,E27+E32-E28-E33,0)</f>
        <v>0</v>
      </c>
      <c r="F35" s="73"/>
    </row>
    <row r="36" spans="1:6" ht="75" x14ac:dyDescent="0.25">
      <c r="A36" s="103"/>
      <c r="B36" s="86" t="s">
        <v>221</v>
      </c>
      <c r="C36" s="91">
        <v>24</v>
      </c>
      <c r="D36" s="96">
        <f>IF(D28+D33-D27-D32&gt;0,D28+D33-D27-D32,0)</f>
        <v>850017</v>
      </c>
      <c r="E36" s="97">
        <f>IF(E28+E33-E27-E32&gt;0,E28+E33-E27-E32,0)</f>
        <v>1033052</v>
      </c>
      <c r="F36" s="106"/>
    </row>
    <row r="37" spans="1:6" ht="103.5" x14ac:dyDescent="0.25">
      <c r="A37" s="103" t="s">
        <v>222</v>
      </c>
      <c r="B37" s="90" t="s">
        <v>223</v>
      </c>
      <c r="C37" s="91">
        <v>25</v>
      </c>
      <c r="D37" s="92">
        <v>0</v>
      </c>
      <c r="E37" s="93">
        <v>0</v>
      </c>
      <c r="F37" s="73"/>
    </row>
    <row r="38" spans="1:6" ht="117.75" x14ac:dyDescent="0.25">
      <c r="A38" s="103" t="s">
        <v>224</v>
      </c>
      <c r="B38" s="90" t="s">
        <v>225</v>
      </c>
      <c r="C38" s="91">
        <v>26</v>
      </c>
      <c r="D38" s="92">
        <v>0</v>
      </c>
      <c r="E38" s="93">
        <v>0</v>
      </c>
      <c r="F38" s="73"/>
    </row>
    <row r="39" spans="1:6" ht="120" x14ac:dyDescent="0.25">
      <c r="A39" s="103" t="s">
        <v>226</v>
      </c>
      <c r="B39" s="90" t="s">
        <v>227</v>
      </c>
      <c r="C39" s="91">
        <v>27</v>
      </c>
      <c r="D39" s="99" t="s">
        <v>15</v>
      </c>
      <c r="E39" s="100" t="s">
        <v>15</v>
      </c>
      <c r="F39" s="73"/>
    </row>
    <row r="40" spans="1:6" ht="75" x14ac:dyDescent="0.25">
      <c r="A40" s="103"/>
      <c r="B40" s="86" t="s">
        <v>228</v>
      </c>
      <c r="C40" s="91">
        <v>28</v>
      </c>
      <c r="D40" s="96">
        <f>IF(D37&gt;D38,D37-D38,0)</f>
        <v>0</v>
      </c>
      <c r="E40" s="97">
        <f>IF(E37&gt;E38,E37-E38,0)</f>
        <v>0</v>
      </c>
      <c r="F40" s="73"/>
    </row>
    <row r="41" spans="1:6" ht="75" x14ac:dyDescent="0.25">
      <c r="A41" s="103"/>
      <c r="B41" s="86" t="s">
        <v>229</v>
      </c>
      <c r="C41" s="91">
        <v>29</v>
      </c>
      <c r="D41" s="96">
        <f>IF(D37&lt;D38,D38-D37,0)</f>
        <v>0</v>
      </c>
      <c r="E41" s="97">
        <f>IF(E37&lt;E38,E38-E37,0)</f>
        <v>0</v>
      </c>
      <c r="F41" s="73"/>
    </row>
    <row r="42" spans="1:6" ht="105" x14ac:dyDescent="0.25">
      <c r="A42" s="103" t="s">
        <v>230</v>
      </c>
      <c r="B42" s="86" t="s">
        <v>231</v>
      </c>
      <c r="C42" s="91">
        <v>30</v>
      </c>
      <c r="D42" s="99" t="s">
        <v>15</v>
      </c>
      <c r="E42" s="100" t="s">
        <v>15</v>
      </c>
      <c r="F42" s="73"/>
    </row>
    <row r="43" spans="1:6" ht="90" x14ac:dyDescent="0.25">
      <c r="A43" s="103"/>
      <c r="B43" s="86" t="s">
        <v>232</v>
      </c>
      <c r="C43" s="91">
        <v>31</v>
      </c>
      <c r="D43" s="96">
        <f>IF(D35+D40-D36-D41&gt;0,D35+D40-D36-D41,0)</f>
        <v>0</v>
      </c>
      <c r="E43" s="97">
        <f>IF(E35+E40-E36-E41&gt;0,E35+E40-E36-E41,0)</f>
        <v>0</v>
      </c>
      <c r="F43" s="73"/>
    </row>
    <row r="44" spans="1:6" ht="75.75" thickBot="1" x14ac:dyDescent="0.3">
      <c r="A44" s="107"/>
      <c r="B44" s="108" t="s">
        <v>233</v>
      </c>
      <c r="C44" s="109">
        <v>32</v>
      </c>
      <c r="D44" s="110">
        <f>IF(D36+D41-D35-D40&gt;0,D36+D41-D35-D40,0)</f>
        <v>850017</v>
      </c>
      <c r="E44" s="111">
        <f>IF(E36+E41-E35-E40&gt;0,E36+E41-E35-E40,0)</f>
        <v>1033052</v>
      </c>
      <c r="F44" s="73"/>
    </row>
    <row r="45" spans="1:6" x14ac:dyDescent="0.25">
      <c r="A45" s="112"/>
      <c r="B45" s="70"/>
      <c r="C45" s="112"/>
      <c r="D45" s="75"/>
      <c r="E45" s="113"/>
      <c r="F45" s="113"/>
    </row>
    <row r="46" spans="1:6" x14ac:dyDescent="0.25">
      <c r="A46" s="112"/>
      <c r="B46" s="113"/>
      <c r="C46" s="112"/>
      <c r="D46" s="75"/>
      <c r="E46" s="113"/>
      <c r="F46" s="113"/>
    </row>
    <row r="47" spans="1:6" x14ac:dyDescent="0.25">
      <c r="A47" s="112"/>
      <c r="B47" s="114" t="s">
        <v>174</v>
      </c>
      <c r="C47" s="115" t="s">
        <v>175</v>
      </c>
      <c r="D47" s="115"/>
      <c r="E47" s="115"/>
      <c r="F47" s="114"/>
    </row>
    <row r="48" spans="1:6" x14ac:dyDescent="0.25">
      <c r="A48" s="112"/>
      <c r="B48" s="116"/>
      <c r="C48" s="114"/>
      <c r="D48" s="115" t="s">
        <v>234</v>
      </c>
      <c r="E48" s="115"/>
      <c r="F48" s="114"/>
    </row>
    <row r="49" spans="1:6" x14ac:dyDescent="0.25">
      <c r="A49" s="117"/>
      <c r="B49" s="118"/>
      <c r="C49" s="119"/>
      <c r="D49" s="120"/>
      <c r="E49" s="119"/>
      <c r="F49" s="121"/>
    </row>
    <row r="50" spans="1:6" x14ac:dyDescent="0.25">
      <c r="A50" s="112"/>
      <c r="B50" s="118"/>
      <c r="C50" s="122"/>
      <c r="D50" s="123"/>
      <c r="E50" s="122"/>
      <c r="F50" s="124"/>
    </row>
    <row r="51" spans="1:6" x14ac:dyDescent="0.25">
      <c r="A51" s="112"/>
      <c r="B51" s="118"/>
      <c r="C51" s="122"/>
      <c r="D51" s="125"/>
      <c r="E51" s="122"/>
      <c r="F51" s="124"/>
    </row>
    <row r="52" spans="1:6" x14ac:dyDescent="0.25">
      <c r="A52" s="126"/>
      <c r="B52" s="122"/>
      <c r="C52" s="122"/>
      <c r="D52" s="125"/>
      <c r="E52" s="122"/>
      <c r="F52" s="70"/>
    </row>
  </sheetData>
  <mergeCells count="12"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cont rezultat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2019-02-04T10:15:07Z</dcterms:modified>
</cp:coreProperties>
</file>